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DATEN 7x7\1 best-of\Lehrmodule\"/>
    </mc:Choice>
  </mc:AlternateContent>
  <xr:revisionPtr revIDLastSave="0" documentId="13_ncr:1_{08B55D63-176C-4A50-90BA-3EB091674C6F}" xr6:coauthVersionLast="47" xr6:coauthVersionMax="47" xr10:uidLastSave="{00000000-0000-0000-0000-000000000000}"/>
  <bookViews>
    <workbookView xWindow="28680" yWindow="1620" windowWidth="38640" windowHeight="15720" xr2:uid="{00000000-000D-0000-FFFF-FFFF00000000}"/>
  </bookViews>
  <sheets>
    <sheet name="VS_SI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4" i="1" l="1"/>
  <c r="J34" i="1"/>
  <c r="B34" i="1"/>
  <c r="AI34" i="1" s="1"/>
  <c r="W27" i="1"/>
  <c r="O27" i="1"/>
  <c r="G27" i="1"/>
  <c r="AI26" i="1"/>
  <c r="AL24" i="1"/>
  <c r="AH24" i="1"/>
  <c r="AI27" i="1" s="1"/>
  <c r="AE24" i="1"/>
  <c r="AC24" i="1"/>
  <c r="AC25" i="1" s="1"/>
  <c r="AC26" i="1" s="1"/>
  <c r="AC33" i="1" s="1"/>
  <c r="Z24" i="1"/>
  <c r="Z26" i="1" s="1"/>
  <c r="Z29" i="1" s="1"/>
  <c r="W24" i="1"/>
  <c r="U24" i="1"/>
  <c r="R24" i="1"/>
  <c r="R26" i="1" s="1"/>
  <c r="R29" i="1" s="1"/>
  <c r="O24" i="1"/>
  <c r="M24" i="1"/>
  <c r="M27" i="1" s="1"/>
  <c r="M28" i="1" s="1"/>
  <c r="M29" i="1" s="1"/>
  <c r="N33" i="1" s="1"/>
  <c r="J24" i="1"/>
  <c r="J26" i="1" s="1"/>
  <c r="J29" i="1" s="1"/>
  <c r="G24" i="1"/>
  <c r="E24" i="1"/>
  <c r="E27" i="1" s="1"/>
  <c r="E28" i="1" s="1"/>
  <c r="E29" i="1" s="1"/>
  <c r="F33" i="1" s="1"/>
  <c r="B24" i="1"/>
  <c r="B26" i="1" s="1"/>
  <c r="B29" i="1" s="1"/>
  <c r="M25" i="1" l="1"/>
  <c r="M26" i="1" s="1"/>
  <c r="M33" i="1" s="1"/>
  <c r="E25" i="1"/>
  <c r="E26" i="1" s="1"/>
  <c r="E33" i="1" s="1"/>
  <c r="U25" i="1"/>
  <c r="U26" i="1" s="1"/>
  <c r="U33" i="1" s="1"/>
  <c r="U27" i="1"/>
  <c r="U28" i="1" s="1"/>
  <c r="U29" i="1" s="1"/>
  <c r="V33" i="1" s="1"/>
  <c r="AK33" i="1" s="1"/>
  <c r="AC8" i="1"/>
  <c r="R18" i="1"/>
  <c r="J18" i="1"/>
  <c r="B18" i="1"/>
  <c r="G11" i="1"/>
  <c r="E8" i="1"/>
  <c r="W11" i="1"/>
  <c r="U8" i="1"/>
  <c r="O11" i="1"/>
  <c r="M8" i="1"/>
  <c r="M11" i="1" s="1"/>
  <c r="AI33" i="1" l="1"/>
  <c r="AI18" i="1"/>
  <c r="E11" i="1"/>
  <c r="E12" i="1" s="1"/>
  <c r="E13" i="1" s="1"/>
  <c r="F17" i="1" s="1"/>
  <c r="U11" i="1"/>
  <c r="U12" i="1" s="1"/>
  <c r="U13" i="1" s="1"/>
  <c r="V17" i="1" s="1"/>
  <c r="M12" i="1"/>
  <c r="M13" i="1" s="1"/>
  <c r="N17" i="1" s="1"/>
  <c r="AI10" i="1" l="1"/>
  <c r="Z8" i="1"/>
  <c r="Z10" i="1" s="1"/>
  <c r="Z13" i="1" s="1"/>
  <c r="R8" i="1"/>
  <c r="R10" i="1" s="1"/>
  <c r="R13" i="1" s="1"/>
  <c r="J8" i="1"/>
  <c r="J10" i="1" s="1"/>
  <c r="J13" i="1" s="1"/>
  <c r="B8" i="1"/>
  <c r="B10" i="1" s="1"/>
  <c r="B13" i="1" s="1"/>
  <c r="AL8" i="1" l="1"/>
  <c r="AH8" i="1" s="1"/>
  <c r="AI11" i="1" s="1"/>
  <c r="W8" i="1" l="1"/>
  <c r="U9" i="1" s="1"/>
  <c r="U10" i="1" s="1"/>
  <c r="U17" i="1" s="1"/>
  <c r="O8" i="1"/>
  <c r="M9" i="1" s="1"/>
  <c r="M10" i="1" s="1"/>
  <c r="M17" i="1" s="1"/>
  <c r="G8" i="1"/>
  <c r="E9" i="1" s="1"/>
  <c r="E10" i="1" s="1"/>
  <c r="E17" i="1" s="1"/>
  <c r="AE8" i="1"/>
  <c r="AC9" i="1" s="1"/>
  <c r="AC10" i="1" s="1"/>
  <c r="AC17" i="1" s="1"/>
  <c r="AK17" i="1" s="1"/>
  <c r="AI17" i="1" l="1"/>
</calcChain>
</file>

<file path=xl/sharedStrings.xml><?xml version="1.0" encoding="utf-8"?>
<sst xmlns="http://schemas.openxmlformats.org/spreadsheetml/2006/main" count="206" uniqueCount="37">
  <si>
    <t>"L" Stk. / Monat</t>
  </si>
  <si>
    <t>"R" Stk. / Monat</t>
  </si>
  <si>
    <t>=</t>
  </si>
  <si>
    <t>s</t>
  </si>
  <si>
    <t>/</t>
  </si>
  <si>
    <t>Stunden</t>
  </si>
  <si>
    <t>s NETTO</t>
  </si>
  <si>
    <t>s Zykluszeit</t>
  </si>
  <si>
    <t>s Kapazität</t>
  </si>
  <si>
    <t>Schicht(en)</t>
  </si>
  <si>
    <t>min Rüsten</t>
  </si>
  <si>
    <t>s Verfügbarkeit</t>
  </si>
  <si>
    <t>Rüsten/Schicht</t>
  </si>
  <si>
    <t>min Pause/Schicht</t>
  </si>
  <si>
    <t>Bestände</t>
  </si>
  <si>
    <t>Prozess 2</t>
  </si>
  <si>
    <t>Prozess 3</t>
  </si>
  <si>
    <t>Prozess 4</t>
  </si>
  <si>
    <t>Versand</t>
  </si>
  <si>
    <t>Kunde</t>
  </si>
  <si>
    <t xml:space="preserve"> Stk. / Monat</t>
  </si>
  <si>
    <t>Stk. / Tag (20 AT)</t>
  </si>
  <si>
    <t>&lt;</t>
  </si>
  <si>
    <t>Schicht(en)/Tag</t>
  </si>
  <si>
    <t>Takt =</t>
  </si>
  <si>
    <t>TAKT-Ermittlung</t>
  </si>
  <si>
    <t>Reichweite</t>
  </si>
  <si>
    <t>x</t>
  </si>
  <si>
    <t>Tage</t>
  </si>
  <si>
    <t>St.</t>
  </si>
  <si>
    <t>DLZ</t>
  </si>
  <si>
    <t>VA</t>
  </si>
  <si>
    <t xml:space="preserve">Simulationsmodell VSA </t>
  </si>
  <si>
    <t>Prozess 1</t>
  </si>
  <si>
    <t>Halbieren Sie nach und nach die Bestände und achten Sie auf die DLZ</t>
  </si>
  <si>
    <t>Wie groß wäre im Vergleich dazu der Effekt einer Reduzierung der Zykluszeit (VA)?</t>
  </si>
  <si>
    <t>www.ibl-pkb.de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</si>
</sst>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\ _€_-;\-* #,##0.0\ _€_-;_-* &quot;-&quot;??\ _€_-;_-@_-"/>
    <numFmt numFmtId="168" formatCode="_-* #,##0.0\ _€_-;\-* #,##0.0\ _€_-;_-* &quot;-&quot;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sz val="14"/>
      <color theme="5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medium">
        <color indexed="64"/>
      </bottom>
      <diagonal/>
    </border>
    <border>
      <left style="thick">
        <color rgb="FF00B050"/>
      </left>
      <right style="thick">
        <color rgb="FF00B050"/>
      </right>
      <top/>
      <bottom style="thick">
        <color rgb="FF00B050"/>
      </bottom>
      <diagonal/>
    </border>
    <border>
      <left style="thick">
        <color rgb="FF00B050"/>
      </left>
      <right style="thick">
        <color rgb="FF00B050"/>
      </right>
      <top style="medium">
        <color indexed="64"/>
      </top>
      <bottom style="thick">
        <color rgb="FF00B050"/>
      </bottom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5" borderId="0" xfId="0" applyFill="1"/>
    <xf numFmtId="0" fontId="0" fillId="5" borderId="0" xfId="0" quotePrefix="1" applyFill="1"/>
    <xf numFmtId="0" fontId="0" fillId="4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/>
    <xf numFmtId="165" fontId="0" fillId="7" borderId="10" xfId="1" applyNumberFormat="1" applyFont="1" applyFill="1" applyBorder="1"/>
    <xf numFmtId="165" fontId="0" fillId="7" borderId="4" xfId="1" applyNumberFormat="1" applyFont="1" applyFill="1" applyBorder="1"/>
    <xf numFmtId="0" fontId="0" fillId="0" borderId="6" xfId="0" applyBorder="1"/>
    <xf numFmtId="165" fontId="1" fillId="6" borderId="10" xfId="2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5" xfId="0" applyFill="1" applyBorder="1"/>
    <xf numFmtId="0" fontId="0" fillId="0" borderId="5" xfId="0" applyBorder="1"/>
    <xf numFmtId="0" fontId="0" fillId="0" borderId="3" xfId="0" applyBorder="1"/>
    <xf numFmtId="165" fontId="0" fillId="2" borderId="2" xfId="1" applyNumberFormat="1" applyFont="1" applyFill="1" applyBorder="1" applyAlignment="1"/>
    <xf numFmtId="165" fontId="0" fillId="2" borderId="10" xfId="1" applyNumberFormat="1" applyFont="1" applyFill="1" applyBorder="1" applyAlignment="1"/>
    <xf numFmtId="165" fontId="0" fillId="3" borderId="4" xfId="1" applyNumberFormat="1" applyFont="1" applyFill="1" applyBorder="1" applyAlignment="1"/>
    <xf numFmtId="0" fontId="0" fillId="5" borderId="0" xfId="0" applyFill="1" applyBorder="1"/>
    <xf numFmtId="0" fontId="0" fillId="4" borderId="0" xfId="0" applyFill="1" applyBorder="1"/>
    <xf numFmtId="165" fontId="0" fillId="4" borderId="0" xfId="0" applyNumberFormat="1" applyFill="1" applyBorder="1"/>
    <xf numFmtId="165" fontId="0" fillId="4" borderId="1" xfId="0" applyNumberFormat="1" applyFill="1" applyBorder="1"/>
    <xf numFmtId="0" fontId="0" fillId="4" borderId="1" xfId="0" applyFill="1" applyBorder="1"/>
    <xf numFmtId="0" fontId="0" fillId="4" borderId="10" xfId="0" applyFill="1" applyBorder="1"/>
    <xf numFmtId="0" fontId="0" fillId="4" borderId="11" xfId="0" applyFill="1" applyBorder="1"/>
    <xf numFmtId="165" fontId="0" fillId="4" borderId="10" xfId="0" applyNumberFormat="1" applyFill="1" applyBorder="1"/>
    <xf numFmtId="0" fontId="0" fillId="4" borderId="6" xfId="0" applyFill="1" applyBorder="1"/>
    <xf numFmtId="165" fontId="0" fillId="10" borderId="12" xfId="0" applyNumberFormat="1" applyFill="1" applyBorder="1"/>
    <xf numFmtId="165" fontId="0" fillId="0" borderId="10" xfId="0" applyNumberFormat="1" applyBorder="1"/>
    <xf numFmtId="165" fontId="0" fillId="10" borderId="10" xfId="0" applyNumberFormat="1" applyFill="1" applyBorder="1"/>
    <xf numFmtId="166" fontId="0" fillId="10" borderId="4" xfId="0" applyNumberFormat="1" applyFill="1" applyBorder="1"/>
    <xf numFmtId="1" fontId="0" fillId="11" borderId="0" xfId="0" applyNumberFormat="1" applyFill="1" applyBorder="1"/>
    <xf numFmtId="1" fontId="0" fillId="11" borderId="5" xfId="0" applyNumberFormat="1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14" borderId="0" xfId="0" applyFill="1" applyBorder="1"/>
    <xf numFmtId="165" fontId="0" fillId="14" borderId="10" xfId="0" applyNumberFormat="1" applyFill="1" applyBorder="1"/>
    <xf numFmtId="166" fontId="0" fillId="14" borderId="4" xfId="0" applyNumberFormat="1" applyFill="1" applyBorder="1"/>
    <xf numFmtId="0" fontId="0" fillId="9" borderId="0" xfId="0" applyFill="1" applyBorder="1"/>
    <xf numFmtId="165" fontId="0" fillId="9" borderId="10" xfId="0" applyNumberFormat="1" applyFill="1" applyBorder="1"/>
    <xf numFmtId="166" fontId="0" fillId="9" borderId="4" xfId="0" applyNumberFormat="1" applyFill="1" applyBorder="1"/>
    <xf numFmtId="0" fontId="0" fillId="9" borderId="10" xfId="0" applyFill="1" applyBorder="1" applyAlignment="1">
      <alignment horizontal="center"/>
    </xf>
    <xf numFmtId="0" fontId="0" fillId="13" borderId="0" xfId="0" applyFill="1" applyBorder="1"/>
    <xf numFmtId="165" fontId="0" fillId="13" borderId="10" xfId="0" applyNumberFormat="1" applyFill="1" applyBorder="1"/>
    <xf numFmtId="166" fontId="0" fillId="13" borderId="4" xfId="0" applyNumberFormat="1" applyFill="1" applyBorder="1"/>
    <xf numFmtId="0" fontId="0" fillId="5" borderId="5" xfId="0" applyFill="1" applyBorder="1"/>
    <xf numFmtId="0" fontId="0" fillId="5" borderId="13" xfId="0" applyFill="1" applyBorder="1"/>
    <xf numFmtId="0" fontId="0" fillId="5" borderId="14" xfId="0" applyFill="1" applyBorder="1"/>
    <xf numFmtId="0" fontId="2" fillId="5" borderId="14" xfId="0" applyFont="1" applyFill="1" applyBorder="1" applyAlignment="1"/>
    <xf numFmtId="0" fontId="2" fillId="5" borderId="16" xfId="0" applyFont="1" applyFill="1" applyBorder="1" applyAlignment="1"/>
    <xf numFmtId="0" fontId="2" fillId="5" borderId="15" xfId="0" applyFont="1" applyFill="1" applyBorder="1" applyAlignment="1"/>
    <xf numFmtId="0" fontId="2" fillId="5" borderId="17" xfId="0" applyFont="1" applyFill="1" applyBorder="1"/>
    <xf numFmtId="0" fontId="0" fillId="5" borderId="18" xfId="0" quotePrefix="1" applyFill="1" applyBorder="1"/>
    <xf numFmtId="0" fontId="2" fillId="5" borderId="4" xfId="0" applyFont="1" applyFill="1" applyBorder="1"/>
    <xf numFmtId="0" fontId="0" fillId="5" borderId="6" xfId="0" applyFill="1" applyBorder="1"/>
    <xf numFmtId="0" fontId="0" fillId="5" borderId="19" xfId="0" applyFill="1" applyBorder="1"/>
    <xf numFmtId="168" fontId="3" fillId="5" borderId="5" xfId="0" applyNumberFormat="1" applyFont="1" applyFill="1" applyBorder="1"/>
    <xf numFmtId="168" fontId="5" fillId="5" borderId="18" xfId="0" applyNumberFormat="1" applyFont="1" applyFill="1" applyBorder="1"/>
    <xf numFmtId="165" fontId="1" fillId="6" borderId="7" xfId="2" applyNumberFormat="1" applyBorder="1"/>
    <xf numFmtId="166" fontId="4" fillId="5" borderId="14" xfId="0" applyNumberFormat="1" applyFont="1" applyFill="1" applyBorder="1"/>
    <xf numFmtId="166" fontId="6" fillId="5" borderId="14" xfId="0" applyNumberFormat="1" applyFont="1" applyFill="1" applyBorder="1"/>
    <xf numFmtId="0" fontId="7" fillId="5" borderId="0" xfId="0" applyFont="1" applyFill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0" xfId="0" quotePrefix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5" borderId="4" xfId="0" applyFill="1" applyBorder="1"/>
    <xf numFmtId="0" fontId="0" fillId="0" borderId="4" xfId="0" applyBorder="1"/>
    <xf numFmtId="0" fontId="0" fillId="0" borderId="20" xfId="0" applyBorder="1" applyAlignment="1">
      <alignment horizontal="center"/>
    </xf>
    <xf numFmtId="168" fontId="4" fillId="15" borderId="18" xfId="0" applyNumberFormat="1" applyFont="1" applyFill="1" applyBorder="1"/>
    <xf numFmtId="0" fontId="0" fillId="15" borderId="23" xfId="0" applyFill="1" applyBorder="1" applyAlignment="1">
      <alignment vertical="center"/>
    </xf>
    <xf numFmtId="0" fontId="0" fillId="15" borderId="24" xfId="0" applyFill="1" applyBorder="1" applyAlignment="1">
      <alignment vertical="center"/>
    </xf>
    <xf numFmtId="0" fontId="0" fillId="15" borderId="25" xfId="0" applyFill="1" applyBorder="1" applyAlignment="1">
      <alignment vertical="center"/>
    </xf>
    <xf numFmtId="0" fontId="8" fillId="0" borderId="0" xfId="3"/>
    <xf numFmtId="165" fontId="1" fillId="15" borderId="21" xfId="2" applyNumberFormat="1" applyFill="1" applyBorder="1" applyProtection="1">
      <protection locked="0"/>
    </xf>
    <xf numFmtId="165" fontId="1" fillId="15" borderId="22" xfId="2" applyNumberFormat="1" applyFill="1" applyBorder="1" applyProtection="1">
      <protection locked="0"/>
    </xf>
  </cellXfs>
  <cellStyles count="4">
    <cellStyle name="20 % - Akzent4" xfId="2" builtinId="42"/>
    <cellStyle name="Komma" xfId="1" builtinId="3"/>
    <cellStyle name="Link" xfId="3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345281</xdr:colOff>
      <xdr:row>3</xdr:row>
      <xdr:rowOff>130968</xdr:rowOff>
    </xdr:from>
    <xdr:to>
      <xdr:col>41</xdr:col>
      <xdr:colOff>92315</xdr:colOff>
      <xdr:row>13</xdr:row>
      <xdr:rowOff>126725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9B4B9FC-62D6-46D4-A1F1-1C4B00FFF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14281" y="881062"/>
          <a:ext cx="2997440" cy="1885676"/>
        </a:xfrm>
        <a:prstGeom prst="rect">
          <a:avLst/>
        </a:prstGeom>
      </xdr:spPr>
    </xdr:pic>
    <xdr:clientData/>
  </xdr:twoCellAnchor>
  <xdr:twoCellAnchor editAs="oneCell">
    <xdr:from>
      <xdr:col>36</xdr:col>
      <xdr:colOff>342900</xdr:colOff>
      <xdr:row>19</xdr:row>
      <xdr:rowOff>271461</xdr:rowOff>
    </xdr:from>
    <xdr:to>
      <xdr:col>41</xdr:col>
      <xdr:colOff>86759</xdr:colOff>
      <xdr:row>29</xdr:row>
      <xdr:rowOff>115612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1A041DA-F5FE-434B-8407-69B3B41A5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11900" y="4200524"/>
          <a:ext cx="2997440" cy="1892026"/>
        </a:xfrm>
        <a:prstGeom prst="rect">
          <a:avLst/>
        </a:prstGeom>
      </xdr:spPr>
    </xdr:pic>
    <xdr:clientData/>
  </xdr:twoCellAnchor>
  <xdr:twoCellAnchor editAs="oneCell">
    <xdr:from>
      <xdr:col>2</xdr:col>
      <xdr:colOff>964406</xdr:colOff>
      <xdr:row>0</xdr:row>
      <xdr:rowOff>283370</xdr:rowOff>
    </xdr:from>
    <xdr:to>
      <xdr:col>8</xdr:col>
      <xdr:colOff>49212</xdr:colOff>
      <xdr:row>3</xdr:row>
      <xdr:rowOff>26529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D840C99-F49E-4570-8DDE-BE8B678AE2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1932"/>
        <a:stretch/>
      </xdr:blipFill>
      <xdr:spPr>
        <a:xfrm>
          <a:off x="2071687" y="283370"/>
          <a:ext cx="2308225" cy="686928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0</xdr:row>
      <xdr:rowOff>231776</xdr:rowOff>
    </xdr:from>
    <xdr:to>
      <xdr:col>2</xdr:col>
      <xdr:colOff>1012272</xdr:colOff>
      <xdr:row>3</xdr:row>
      <xdr:rowOff>50527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3C65AEA-3C38-476F-8FC4-F8C626380B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3167" t="60909"/>
        <a:stretch/>
      </xdr:blipFill>
      <xdr:spPr>
        <a:xfrm>
          <a:off x="1327944" y="231776"/>
          <a:ext cx="791609" cy="756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bl-pkb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1"/>
  <sheetViews>
    <sheetView tabSelected="1" zoomScale="80" zoomScaleNormal="80" workbookViewId="0">
      <selection activeCell="E6" sqref="E6"/>
    </sheetView>
  </sheetViews>
  <sheetFormatPr baseColWidth="10" defaultColWidth="3.26953125" defaultRowHeight="14.5" x14ac:dyDescent="0.35"/>
  <cols>
    <col min="2" max="2" width="12.54296875" customWidth="1"/>
    <col min="3" max="3" width="17.81640625" customWidth="1"/>
    <col min="4" max="4" width="3.1796875" customWidth="1"/>
    <col min="5" max="5" width="10.1796875" customWidth="1"/>
    <col min="6" max="6" width="8.54296875" customWidth="1"/>
    <col min="10" max="10" width="9.7265625" customWidth="1"/>
    <col min="11" max="11" width="17.453125" customWidth="1"/>
    <col min="13" max="13" width="10.453125" customWidth="1"/>
    <col min="14" max="14" width="8.54296875" bestFit="1" customWidth="1"/>
    <col min="18" max="18" width="9.81640625" customWidth="1"/>
    <col min="19" max="19" width="17.81640625" customWidth="1"/>
    <col min="21" max="21" width="12.453125" customWidth="1"/>
    <col min="22" max="22" width="9" customWidth="1"/>
    <col min="26" max="26" width="10" customWidth="1"/>
    <col min="27" max="27" width="18.453125" customWidth="1"/>
    <col min="29" max="29" width="11" customWidth="1"/>
    <col min="30" max="30" width="2.81640625" customWidth="1"/>
    <col min="32" max="32" width="2.453125" customWidth="1"/>
    <col min="34" max="34" width="7.81640625" customWidth="1"/>
    <col min="35" max="35" width="15.453125" customWidth="1"/>
    <col min="36" max="36" width="3" customWidth="1"/>
    <col min="37" max="37" width="11.81640625" customWidth="1"/>
    <col min="38" max="38" width="11.54296875" customWidth="1"/>
    <col min="39" max="39" width="16.54296875" customWidth="1"/>
  </cols>
  <sheetData>
    <row r="1" spans="1:45" ht="28.5" customHeight="1" thickBo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31.5" thickBot="1" x14ac:dyDescent="0.75">
      <c r="A2" s="3"/>
      <c r="B2" s="86" t="s">
        <v>36</v>
      </c>
      <c r="C2" s="3"/>
      <c r="D2" s="3"/>
      <c r="E2" s="3"/>
      <c r="F2" s="3"/>
      <c r="G2" s="3"/>
      <c r="H2" s="3"/>
      <c r="I2" s="69" t="s">
        <v>32</v>
      </c>
      <c r="J2" s="3"/>
      <c r="K2" s="3"/>
      <c r="L2" s="3"/>
      <c r="M2" s="3"/>
      <c r="N2" s="3"/>
      <c r="O2" s="83" t="s">
        <v>34</v>
      </c>
      <c r="P2" s="84"/>
      <c r="Q2" s="84"/>
      <c r="R2" s="84"/>
      <c r="S2" s="84"/>
      <c r="T2" s="84"/>
      <c r="U2" s="84"/>
      <c r="V2" s="84"/>
      <c r="W2" s="84"/>
      <c r="X2" s="85"/>
      <c r="Y2" s="3"/>
      <c r="Z2" s="3" t="s">
        <v>35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5" thickBo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5.5" thickTop="1" thickBot="1" x14ac:dyDescent="0.4">
      <c r="A5" s="3"/>
      <c r="B5" s="72" t="s">
        <v>33</v>
      </c>
      <c r="C5" s="73"/>
      <c r="D5" s="3"/>
      <c r="E5" s="81" t="s">
        <v>14</v>
      </c>
      <c r="F5" s="15"/>
      <c r="G5" s="3"/>
      <c r="H5" s="3"/>
      <c r="I5" s="3"/>
      <c r="J5" s="72" t="s">
        <v>15</v>
      </c>
      <c r="K5" s="73"/>
      <c r="L5" s="3"/>
      <c r="M5" s="81" t="s">
        <v>14</v>
      </c>
      <c r="N5" s="15"/>
      <c r="O5" s="3"/>
      <c r="P5" s="3"/>
      <c r="Q5" s="3"/>
      <c r="R5" s="72" t="s">
        <v>16</v>
      </c>
      <c r="S5" s="73"/>
      <c r="T5" s="3"/>
      <c r="U5" s="81" t="s">
        <v>14</v>
      </c>
      <c r="V5" s="15"/>
      <c r="W5" s="3"/>
      <c r="X5" s="3"/>
      <c r="Y5" s="3"/>
      <c r="Z5" s="72" t="s">
        <v>17</v>
      </c>
      <c r="AA5" s="73"/>
      <c r="AB5" s="3"/>
      <c r="AC5" s="81" t="s">
        <v>14</v>
      </c>
      <c r="AD5" s="15"/>
      <c r="AE5" s="3"/>
      <c r="AF5" s="3"/>
      <c r="AG5" s="3"/>
      <c r="AH5" s="76" t="s">
        <v>18</v>
      </c>
      <c r="AI5" s="77"/>
      <c r="AJ5" s="78"/>
      <c r="AK5" s="3"/>
      <c r="AL5" s="72" t="s">
        <v>19</v>
      </c>
      <c r="AM5" s="73"/>
      <c r="AN5" s="3"/>
      <c r="AO5" s="3"/>
      <c r="AP5" s="3"/>
      <c r="AQ5" s="3"/>
      <c r="AR5" s="3"/>
      <c r="AS5" s="3"/>
    </row>
    <row r="6" spans="1:45" ht="15" thickBot="1" x14ac:dyDescent="0.4">
      <c r="A6" s="3"/>
      <c r="B6" s="37">
        <v>5</v>
      </c>
      <c r="C6" s="7" t="s">
        <v>7</v>
      </c>
      <c r="D6" s="3"/>
      <c r="E6" s="87">
        <v>10000</v>
      </c>
      <c r="F6" s="7" t="s">
        <v>29</v>
      </c>
      <c r="G6" s="3"/>
      <c r="H6" s="3"/>
      <c r="I6" s="3"/>
      <c r="J6" s="38">
        <v>39</v>
      </c>
      <c r="K6" s="7" t="s">
        <v>7</v>
      </c>
      <c r="L6" s="3"/>
      <c r="M6" s="87">
        <v>10000</v>
      </c>
      <c r="N6" s="7" t="s">
        <v>29</v>
      </c>
      <c r="O6" s="3"/>
      <c r="P6" s="3"/>
      <c r="Q6" s="3"/>
      <c r="R6" s="39">
        <v>9</v>
      </c>
      <c r="S6" s="7" t="s">
        <v>7</v>
      </c>
      <c r="T6" s="3"/>
      <c r="U6" s="87">
        <v>10000</v>
      </c>
      <c r="V6" s="7" t="s">
        <v>29</v>
      </c>
      <c r="W6" s="3"/>
      <c r="X6" s="3"/>
      <c r="Y6" s="3"/>
      <c r="Z6" s="49">
        <v>63</v>
      </c>
      <c r="AA6" s="7" t="s">
        <v>7</v>
      </c>
      <c r="AB6" s="3"/>
      <c r="AC6" s="88">
        <v>10000</v>
      </c>
      <c r="AD6" s="14" t="s">
        <v>29</v>
      </c>
      <c r="AE6" s="3"/>
      <c r="AF6" s="3"/>
      <c r="AG6" s="3"/>
      <c r="AH6" s="27" t="s">
        <v>25</v>
      </c>
      <c r="AI6" s="23"/>
      <c r="AJ6" s="28"/>
      <c r="AK6" s="3"/>
      <c r="AL6" s="19">
        <v>12000</v>
      </c>
      <c r="AM6" s="18" t="s">
        <v>0</v>
      </c>
      <c r="AN6" s="3"/>
      <c r="AO6" s="3"/>
      <c r="AP6" s="3"/>
      <c r="AQ6" s="3"/>
      <c r="AR6" s="3"/>
      <c r="AS6" s="3"/>
    </row>
    <row r="7" spans="1:45" ht="15.5" thickTop="1" thickBot="1" x14ac:dyDescent="0.4">
      <c r="A7" s="3"/>
      <c r="B7" s="6">
        <v>3</v>
      </c>
      <c r="C7" s="7" t="s">
        <v>9</v>
      </c>
      <c r="D7" s="3"/>
      <c r="E7" s="79" t="s">
        <v>26</v>
      </c>
      <c r="F7" s="41"/>
      <c r="G7" s="41"/>
      <c r="H7" s="42"/>
      <c r="I7" s="3"/>
      <c r="J7" s="6">
        <v>3</v>
      </c>
      <c r="K7" s="7" t="s">
        <v>9</v>
      </c>
      <c r="L7" s="3"/>
      <c r="M7" s="79" t="s">
        <v>26</v>
      </c>
      <c r="N7" s="41"/>
      <c r="O7" s="41"/>
      <c r="P7" s="42"/>
      <c r="Q7" s="3"/>
      <c r="R7" s="6">
        <v>3</v>
      </c>
      <c r="S7" s="7" t="s">
        <v>9</v>
      </c>
      <c r="T7" s="3"/>
      <c r="U7" s="79" t="s">
        <v>26</v>
      </c>
      <c r="V7" s="41"/>
      <c r="W7" s="41"/>
      <c r="X7" s="42"/>
      <c r="Y7" s="3"/>
      <c r="Z7" s="6">
        <v>3</v>
      </c>
      <c r="AA7" s="7" t="s">
        <v>9</v>
      </c>
      <c r="AB7" s="3"/>
      <c r="AC7" s="80" t="s">
        <v>26</v>
      </c>
      <c r="AD7" s="13"/>
      <c r="AE7" s="41"/>
      <c r="AF7" s="42"/>
      <c r="AG7" s="3"/>
      <c r="AH7" s="31">
        <v>2</v>
      </c>
      <c r="AI7" s="26" t="s">
        <v>23</v>
      </c>
      <c r="AJ7" s="28"/>
      <c r="AK7" s="3"/>
      <c r="AL7" s="20">
        <v>6400</v>
      </c>
      <c r="AM7" s="7" t="s">
        <v>1</v>
      </c>
      <c r="AN7" s="3"/>
      <c r="AO7" s="3"/>
      <c r="AP7" s="3"/>
      <c r="AQ7" s="3"/>
      <c r="AR7" s="3"/>
      <c r="AS7" s="3"/>
    </row>
    <row r="8" spans="1:45" ht="15" thickBot="1" x14ac:dyDescent="0.4">
      <c r="A8" s="3"/>
      <c r="B8" s="8">
        <f>B7*8*3600</f>
        <v>86400</v>
      </c>
      <c r="C8" s="7" t="s">
        <v>8</v>
      </c>
      <c r="D8" s="3"/>
      <c r="E8" s="32">
        <f>E6</f>
        <v>10000</v>
      </c>
      <c r="F8" s="1" t="s">
        <v>27</v>
      </c>
      <c r="G8" s="35">
        <f>$AI$13</f>
        <v>60</v>
      </c>
      <c r="H8" s="7" t="s">
        <v>3</v>
      </c>
      <c r="I8" s="3"/>
      <c r="J8" s="8">
        <f>J7*8*3600</f>
        <v>86400</v>
      </c>
      <c r="K8" s="7" t="s">
        <v>8</v>
      </c>
      <c r="L8" s="3"/>
      <c r="M8" s="32">
        <f>M6</f>
        <v>10000</v>
      </c>
      <c r="N8" s="1" t="s">
        <v>27</v>
      </c>
      <c r="O8" s="35">
        <f>$AI$13</f>
        <v>60</v>
      </c>
      <c r="P8" s="7" t="s">
        <v>3</v>
      </c>
      <c r="Q8" s="3"/>
      <c r="R8" s="8">
        <f>R7*8*3600</f>
        <v>86400</v>
      </c>
      <c r="S8" s="7" t="s">
        <v>8</v>
      </c>
      <c r="T8" s="3"/>
      <c r="U8" s="32">
        <f>U6</f>
        <v>10000</v>
      </c>
      <c r="V8" s="1" t="s">
        <v>27</v>
      </c>
      <c r="W8" s="35">
        <f>$AI$13</f>
        <v>60</v>
      </c>
      <c r="X8" s="7" t="s">
        <v>3</v>
      </c>
      <c r="Y8" s="3"/>
      <c r="Z8" s="8">
        <f>Z7*8*3600</f>
        <v>86400</v>
      </c>
      <c r="AA8" s="7" t="s">
        <v>8</v>
      </c>
      <c r="AB8" s="3"/>
      <c r="AC8" s="32">
        <f>AC6</f>
        <v>10000</v>
      </c>
      <c r="AD8" s="1" t="s">
        <v>27</v>
      </c>
      <c r="AE8" s="35">
        <f>$AI$13</f>
        <v>60</v>
      </c>
      <c r="AF8" s="7" t="s">
        <v>3</v>
      </c>
      <c r="AG8" s="3"/>
      <c r="AH8" s="29">
        <f>AL8/20</f>
        <v>920</v>
      </c>
      <c r="AI8" s="23" t="s">
        <v>21</v>
      </c>
      <c r="AJ8" s="28"/>
      <c r="AK8" s="4" t="s">
        <v>22</v>
      </c>
      <c r="AL8" s="21">
        <f>AL6+AL7</f>
        <v>18400</v>
      </c>
      <c r="AM8" s="10" t="s">
        <v>20</v>
      </c>
      <c r="AN8" s="3"/>
      <c r="AO8" s="3"/>
      <c r="AP8" s="3"/>
      <c r="AQ8" s="3"/>
      <c r="AR8" s="3"/>
      <c r="AS8" s="3"/>
    </row>
    <row r="9" spans="1:45" x14ac:dyDescent="0.35">
      <c r="A9" s="3"/>
      <c r="B9" s="6">
        <v>75</v>
      </c>
      <c r="C9" s="7" t="s">
        <v>13</v>
      </c>
      <c r="D9" s="3"/>
      <c r="E9" s="33">
        <f>E8*G8/3600</f>
        <v>166.66666666666666</v>
      </c>
      <c r="F9" s="1" t="s">
        <v>5</v>
      </c>
      <c r="G9" s="1"/>
      <c r="H9" s="7"/>
      <c r="I9" s="3"/>
      <c r="J9" s="6">
        <v>75</v>
      </c>
      <c r="K9" s="7" t="s">
        <v>13</v>
      </c>
      <c r="L9" s="3"/>
      <c r="M9" s="33">
        <f>M8*O8/3600</f>
        <v>166.66666666666666</v>
      </c>
      <c r="N9" s="1" t="s">
        <v>5</v>
      </c>
      <c r="O9" s="1"/>
      <c r="P9" s="7"/>
      <c r="Q9" s="3"/>
      <c r="R9" s="6">
        <v>75</v>
      </c>
      <c r="S9" s="7" t="s">
        <v>13</v>
      </c>
      <c r="T9" s="3"/>
      <c r="U9" s="33">
        <f>U8*W8/3600</f>
        <v>166.66666666666666</v>
      </c>
      <c r="V9" s="1" t="s">
        <v>5</v>
      </c>
      <c r="W9" s="1"/>
      <c r="X9" s="7"/>
      <c r="Y9" s="3"/>
      <c r="Z9" s="6">
        <v>75</v>
      </c>
      <c r="AA9" s="7" t="s">
        <v>13</v>
      </c>
      <c r="AB9" s="3"/>
      <c r="AC9" s="33">
        <f>AC8*AE8/3600</f>
        <v>166.66666666666666</v>
      </c>
      <c r="AD9" s="1" t="s">
        <v>5</v>
      </c>
      <c r="AE9" s="1"/>
      <c r="AF9" s="7"/>
      <c r="AG9" s="3"/>
      <c r="AH9" s="27"/>
      <c r="AI9" s="23"/>
      <c r="AJ9" s="28"/>
      <c r="AK9" s="3"/>
      <c r="AL9" s="3"/>
      <c r="AM9" s="3"/>
      <c r="AN9" s="3"/>
      <c r="AO9" s="3"/>
      <c r="AP9" s="3"/>
      <c r="AQ9" s="3"/>
      <c r="AR9" s="3"/>
      <c r="AS9" s="3"/>
    </row>
    <row r="10" spans="1:45" ht="15" thickBot="1" x14ac:dyDescent="0.4">
      <c r="A10" s="3"/>
      <c r="B10" s="8">
        <f>B8-(B9*60*B7)</f>
        <v>72900</v>
      </c>
      <c r="C10" s="7" t="s">
        <v>6</v>
      </c>
      <c r="D10" s="3"/>
      <c r="E10" s="34">
        <f>E9/($AH$7*8)</f>
        <v>10.416666666666666</v>
      </c>
      <c r="F10" s="17" t="s">
        <v>28</v>
      </c>
      <c r="G10" s="17"/>
      <c r="H10" s="10"/>
      <c r="I10" s="3"/>
      <c r="J10" s="8">
        <f>J8-(J9*60*J7)</f>
        <v>72900</v>
      </c>
      <c r="K10" s="7" t="s">
        <v>6</v>
      </c>
      <c r="L10" s="3"/>
      <c r="M10" s="34">
        <f>M9/($AH$7*8)</f>
        <v>10.416666666666666</v>
      </c>
      <c r="N10" s="17" t="s">
        <v>28</v>
      </c>
      <c r="O10" s="17"/>
      <c r="P10" s="10"/>
      <c r="Q10" s="3"/>
      <c r="R10" s="8">
        <f>R8-(R9*60*R7)</f>
        <v>72900</v>
      </c>
      <c r="S10" s="7" t="s">
        <v>6</v>
      </c>
      <c r="T10" s="3"/>
      <c r="U10" s="34">
        <f>U9/($AH$7*8)</f>
        <v>10.416666666666666</v>
      </c>
      <c r="V10" s="17" t="s">
        <v>28</v>
      </c>
      <c r="W10" s="17"/>
      <c r="X10" s="10"/>
      <c r="Y10" s="3"/>
      <c r="Z10" s="8">
        <f>Z8-(Z9*60*Z7)</f>
        <v>72900</v>
      </c>
      <c r="AA10" s="7" t="s">
        <v>6</v>
      </c>
      <c r="AB10" s="3"/>
      <c r="AC10" s="34">
        <f>AC9/($AH$7*8)</f>
        <v>10.416666666666666</v>
      </c>
      <c r="AD10" s="17" t="s">
        <v>28</v>
      </c>
      <c r="AE10" s="17"/>
      <c r="AF10" s="10"/>
      <c r="AG10" s="3"/>
      <c r="AH10" s="74" t="s">
        <v>2</v>
      </c>
      <c r="AI10" s="25">
        <f>AH7*8*3600</f>
        <v>57600</v>
      </c>
      <c r="AJ10" s="28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35">
      <c r="A11" s="3"/>
      <c r="B11" s="6">
        <v>60</v>
      </c>
      <c r="C11" s="7" t="s">
        <v>10</v>
      </c>
      <c r="D11" s="3"/>
      <c r="E11" s="32">
        <f>E8</f>
        <v>10000</v>
      </c>
      <c r="F11" s="2" t="s">
        <v>27</v>
      </c>
      <c r="G11" s="50">
        <f>J6</f>
        <v>39</v>
      </c>
      <c r="H11" s="7" t="s">
        <v>3</v>
      </c>
      <c r="I11" s="3"/>
      <c r="J11" s="6">
        <v>60</v>
      </c>
      <c r="K11" s="7" t="s">
        <v>10</v>
      </c>
      <c r="L11" s="3"/>
      <c r="M11" s="32">
        <f>M8</f>
        <v>10000</v>
      </c>
      <c r="N11" s="2" t="s">
        <v>27</v>
      </c>
      <c r="O11" s="43">
        <f>R6</f>
        <v>9</v>
      </c>
      <c r="P11" s="7" t="s">
        <v>3</v>
      </c>
      <c r="Q11" s="3"/>
      <c r="R11" s="6">
        <v>60</v>
      </c>
      <c r="S11" s="7" t="s">
        <v>10</v>
      </c>
      <c r="T11" s="3"/>
      <c r="U11" s="32">
        <f>U8</f>
        <v>10000</v>
      </c>
      <c r="V11" s="2" t="s">
        <v>27</v>
      </c>
      <c r="W11" s="46">
        <f>Z6</f>
        <v>63</v>
      </c>
      <c r="X11" s="7" t="s">
        <v>3</v>
      </c>
      <c r="Y11" s="3"/>
      <c r="Z11" s="6">
        <v>60</v>
      </c>
      <c r="AA11" s="7" t="s">
        <v>10</v>
      </c>
      <c r="AB11" s="3"/>
      <c r="AG11" s="3"/>
      <c r="AH11" s="75"/>
      <c r="AI11" s="24">
        <f>AH8</f>
        <v>920</v>
      </c>
      <c r="AJ11" s="28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35">
      <c r="A12" s="3"/>
      <c r="B12" s="6">
        <v>2</v>
      </c>
      <c r="C12" s="7" t="s">
        <v>12</v>
      </c>
      <c r="D12" s="3"/>
      <c r="E12" s="51">
        <f>E11*G11/3600</f>
        <v>108.33333333333333</v>
      </c>
      <c r="F12" s="1" t="s">
        <v>5</v>
      </c>
      <c r="G12" s="1"/>
      <c r="H12" s="7"/>
      <c r="I12" s="3"/>
      <c r="J12" s="6">
        <v>2</v>
      </c>
      <c r="K12" s="7" t="s">
        <v>12</v>
      </c>
      <c r="L12" s="3"/>
      <c r="M12" s="44">
        <f>M11*O11/3600</f>
        <v>25</v>
      </c>
      <c r="N12" s="1" t="s">
        <v>5</v>
      </c>
      <c r="O12" s="1"/>
      <c r="P12" s="7"/>
      <c r="Q12" s="3"/>
      <c r="R12" s="6">
        <v>2</v>
      </c>
      <c r="S12" s="7" t="s">
        <v>12</v>
      </c>
      <c r="T12" s="3"/>
      <c r="U12" s="47">
        <f>U11*W11/3600</f>
        <v>175</v>
      </c>
      <c r="V12" s="1" t="s">
        <v>5</v>
      </c>
      <c r="W12" s="1"/>
      <c r="X12" s="7"/>
      <c r="Y12" s="3"/>
      <c r="Z12" s="6">
        <v>2</v>
      </c>
      <c r="AA12" s="7" t="s">
        <v>12</v>
      </c>
      <c r="AB12" s="3"/>
      <c r="AG12" s="3"/>
      <c r="AH12" s="27"/>
      <c r="AI12" s="23"/>
      <c r="AJ12" s="28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15" thickBot="1" x14ac:dyDescent="0.4">
      <c r="A13" s="3"/>
      <c r="B13" s="9">
        <f>B10-(B12*B11*60*B7)</f>
        <v>51300</v>
      </c>
      <c r="C13" s="10" t="s">
        <v>11</v>
      </c>
      <c r="D13" s="3"/>
      <c r="E13" s="52">
        <f>E12/(J7*8)</f>
        <v>4.5138888888888884</v>
      </c>
      <c r="F13" s="16" t="s">
        <v>28</v>
      </c>
      <c r="G13" s="17"/>
      <c r="H13" s="10"/>
      <c r="I13" s="3"/>
      <c r="J13" s="9">
        <f>J10-(J12*J11*60*J7)</f>
        <v>51300</v>
      </c>
      <c r="K13" s="10" t="s">
        <v>11</v>
      </c>
      <c r="L13" s="3"/>
      <c r="M13" s="45">
        <f>M12/(R7*8)</f>
        <v>1.0416666666666667</v>
      </c>
      <c r="N13" s="16" t="s">
        <v>28</v>
      </c>
      <c r="O13" s="17"/>
      <c r="P13" s="10"/>
      <c r="Q13" s="3"/>
      <c r="R13" s="9">
        <f>R10-(R12*R11*60*R7)</f>
        <v>51300</v>
      </c>
      <c r="S13" s="10" t="s">
        <v>11</v>
      </c>
      <c r="T13" s="3"/>
      <c r="U13" s="48">
        <f>U12/(Z7*8)</f>
        <v>7.291666666666667</v>
      </c>
      <c r="V13" s="16" t="s">
        <v>28</v>
      </c>
      <c r="W13" s="17"/>
      <c r="X13" s="10"/>
      <c r="Y13" s="3"/>
      <c r="Z13" s="9">
        <f>Z10-(Z12*Z11*60*Z7)</f>
        <v>51300</v>
      </c>
      <c r="AA13" s="10" t="s">
        <v>11</v>
      </c>
      <c r="AB13" s="3"/>
      <c r="AG13" s="3"/>
      <c r="AH13" s="5" t="s">
        <v>24</v>
      </c>
      <c r="AI13" s="36">
        <v>60</v>
      </c>
      <c r="AJ13" s="30" t="s">
        <v>3</v>
      </c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15" thickBo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21.5" thickBot="1" x14ac:dyDescent="0.55000000000000004">
      <c r="A17" s="22"/>
      <c r="B17" s="22"/>
      <c r="C17" s="22"/>
      <c r="D17" s="55"/>
      <c r="E17" s="67">
        <f>E10</f>
        <v>10.416666666666666</v>
      </c>
      <c r="F17" s="68">
        <f>E13</f>
        <v>4.5138888888888884</v>
      </c>
      <c r="G17" s="55" t="s">
        <v>28</v>
      </c>
      <c r="H17" s="55"/>
      <c r="I17" s="55"/>
      <c r="J17" s="22"/>
      <c r="K17" s="22"/>
      <c r="L17" s="55"/>
      <c r="M17" s="67">
        <f>M10</f>
        <v>10.416666666666666</v>
      </c>
      <c r="N17" s="68">
        <f>M13</f>
        <v>1.0416666666666667</v>
      </c>
      <c r="O17" s="55" t="s">
        <v>28</v>
      </c>
      <c r="P17" s="55"/>
      <c r="Q17" s="55"/>
      <c r="R17" s="22"/>
      <c r="S17" s="22"/>
      <c r="T17" s="55"/>
      <c r="U17" s="67">
        <f>U10</f>
        <v>10.416666666666666</v>
      </c>
      <c r="V17" s="68">
        <f>U13</f>
        <v>7.291666666666667</v>
      </c>
      <c r="W17" s="55" t="s">
        <v>28</v>
      </c>
      <c r="X17" s="55"/>
      <c r="Y17" s="55"/>
      <c r="Z17" s="22"/>
      <c r="AA17" s="22"/>
      <c r="AB17" s="55"/>
      <c r="AC17" s="67">
        <f>AC10</f>
        <v>10.416666666666666</v>
      </c>
      <c r="AD17" s="55"/>
      <c r="AE17" s="55" t="s">
        <v>28</v>
      </c>
      <c r="AF17" s="55"/>
      <c r="AG17" s="55"/>
      <c r="AH17" s="59" t="s">
        <v>30</v>
      </c>
      <c r="AI17" s="82">
        <f>E17+M17+U17+AC17</f>
        <v>41.666666666666664</v>
      </c>
      <c r="AJ17" s="60" t="s">
        <v>4</v>
      </c>
      <c r="AK17" s="65">
        <f>F17+N17+V17+AC17</f>
        <v>23.263888888888886</v>
      </c>
      <c r="AL17" s="63" t="s">
        <v>28</v>
      </c>
      <c r="AM17" s="3"/>
      <c r="AN17" s="3"/>
      <c r="AO17" s="3"/>
      <c r="AP17" s="3"/>
      <c r="AQ17" s="3"/>
      <c r="AR17" s="3"/>
      <c r="AS17" s="3"/>
    </row>
    <row r="18" spans="1:45" ht="22" thickTop="1" thickBot="1" x14ac:dyDescent="0.55000000000000004">
      <c r="A18" s="22"/>
      <c r="B18" s="56">
        <f>B6</f>
        <v>5</v>
      </c>
      <c r="C18" s="57" t="s">
        <v>3</v>
      </c>
      <c r="D18" s="22"/>
      <c r="E18" s="22"/>
      <c r="F18" s="22"/>
      <c r="G18" s="22"/>
      <c r="H18" s="22"/>
      <c r="I18" s="54"/>
      <c r="J18" s="58">
        <f>J6</f>
        <v>39</v>
      </c>
      <c r="K18" s="57" t="s">
        <v>3</v>
      </c>
      <c r="L18" s="22"/>
      <c r="M18" s="22"/>
      <c r="N18" s="22"/>
      <c r="O18" s="22"/>
      <c r="P18" s="22"/>
      <c r="Q18" s="54"/>
      <c r="R18" s="58">
        <f>R6</f>
        <v>9</v>
      </c>
      <c r="S18" s="57" t="s">
        <v>3</v>
      </c>
      <c r="T18" s="22"/>
      <c r="U18" s="22"/>
      <c r="V18" s="22"/>
      <c r="W18" s="22"/>
      <c r="X18" s="22"/>
      <c r="Y18" s="54"/>
      <c r="Z18" s="58">
        <v>50</v>
      </c>
      <c r="AA18" s="57" t="s">
        <v>3</v>
      </c>
      <c r="AB18" s="22"/>
      <c r="AC18" s="22"/>
      <c r="AD18" s="22"/>
      <c r="AE18" s="22"/>
      <c r="AF18" s="22"/>
      <c r="AG18" s="22"/>
      <c r="AH18" s="61" t="s">
        <v>31</v>
      </c>
      <c r="AI18" s="64">
        <f>B18+J18+R18+Z18</f>
        <v>103</v>
      </c>
      <c r="AJ18" s="53" t="s">
        <v>3</v>
      </c>
      <c r="AK18" s="53"/>
      <c r="AL18" s="62"/>
      <c r="AM18" s="3"/>
      <c r="AN18" s="3"/>
      <c r="AO18" s="3"/>
      <c r="AP18" s="3"/>
      <c r="AQ18" s="3"/>
      <c r="AR18" s="3"/>
      <c r="AS18" s="3"/>
    </row>
    <row r="19" spans="1:45" ht="15" thickTop="1" x14ac:dyDescent="0.3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29.5" customHeight="1" thickBo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15" thickBot="1" x14ac:dyDescent="0.4">
      <c r="A21" s="3"/>
      <c r="B21" s="72" t="s">
        <v>33</v>
      </c>
      <c r="C21" s="73"/>
      <c r="D21" s="3"/>
      <c r="E21" s="70" t="s">
        <v>14</v>
      </c>
      <c r="F21" s="71"/>
      <c r="G21" s="3"/>
      <c r="H21" s="3"/>
      <c r="I21" s="3"/>
      <c r="J21" s="72" t="s">
        <v>15</v>
      </c>
      <c r="K21" s="73"/>
      <c r="L21" s="3"/>
      <c r="M21" s="70" t="s">
        <v>14</v>
      </c>
      <c r="N21" s="71"/>
      <c r="O21" s="3"/>
      <c r="P21" s="3"/>
      <c r="Q21" s="3"/>
      <c r="R21" s="72" t="s">
        <v>16</v>
      </c>
      <c r="S21" s="73"/>
      <c r="T21" s="3"/>
      <c r="U21" s="70" t="s">
        <v>14</v>
      </c>
      <c r="V21" s="71"/>
      <c r="W21" s="3"/>
      <c r="X21" s="3"/>
      <c r="Y21" s="3"/>
      <c r="Z21" s="72" t="s">
        <v>17</v>
      </c>
      <c r="AA21" s="73"/>
      <c r="AB21" s="3"/>
      <c r="AC21" s="70" t="s">
        <v>14</v>
      </c>
      <c r="AD21" s="71"/>
      <c r="AE21" s="3"/>
      <c r="AF21" s="3"/>
      <c r="AG21" s="3"/>
      <c r="AH21" s="76" t="s">
        <v>18</v>
      </c>
      <c r="AI21" s="77"/>
      <c r="AJ21" s="78"/>
      <c r="AK21" s="3"/>
      <c r="AL21" s="72" t="s">
        <v>19</v>
      </c>
      <c r="AM21" s="73"/>
      <c r="AN21" s="3"/>
      <c r="AO21" s="3"/>
      <c r="AP21" s="3"/>
      <c r="AQ21" s="3"/>
      <c r="AR21" s="3"/>
      <c r="AS21" s="3"/>
    </row>
    <row r="22" spans="1:45" ht="15" thickBot="1" x14ac:dyDescent="0.4">
      <c r="A22" s="3"/>
      <c r="B22" s="37">
        <v>5</v>
      </c>
      <c r="C22" s="7" t="s">
        <v>7</v>
      </c>
      <c r="D22" s="3"/>
      <c r="E22" s="11">
        <v>10000</v>
      </c>
      <c r="F22" s="7" t="s">
        <v>29</v>
      </c>
      <c r="G22" s="3"/>
      <c r="H22" s="3"/>
      <c r="I22" s="3"/>
      <c r="J22" s="38">
        <v>39</v>
      </c>
      <c r="K22" s="7" t="s">
        <v>7</v>
      </c>
      <c r="L22" s="3"/>
      <c r="M22" s="11">
        <v>10000</v>
      </c>
      <c r="N22" s="7" t="s">
        <v>29</v>
      </c>
      <c r="O22" s="3"/>
      <c r="P22" s="3"/>
      <c r="Q22" s="3"/>
      <c r="R22" s="39">
        <v>12</v>
      </c>
      <c r="S22" s="7" t="s">
        <v>7</v>
      </c>
      <c r="T22" s="3"/>
      <c r="U22" s="11">
        <v>10000</v>
      </c>
      <c r="V22" s="7" t="s">
        <v>29</v>
      </c>
      <c r="W22" s="3"/>
      <c r="X22" s="3"/>
      <c r="Y22" s="3"/>
      <c r="Z22" s="49">
        <v>63</v>
      </c>
      <c r="AA22" s="7" t="s">
        <v>7</v>
      </c>
      <c r="AB22" s="3"/>
      <c r="AC22" s="66">
        <v>10000</v>
      </c>
      <c r="AD22" s="14" t="s">
        <v>29</v>
      </c>
      <c r="AE22" s="3"/>
      <c r="AF22" s="3"/>
      <c r="AG22" s="3"/>
      <c r="AH22" s="27" t="s">
        <v>25</v>
      </c>
      <c r="AI22" s="23"/>
      <c r="AJ22" s="28"/>
      <c r="AK22" s="3"/>
      <c r="AL22" s="19">
        <v>12000</v>
      </c>
      <c r="AM22" s="18" t="s">
        <v>0</v>
      </c>
      <c r="AN22" s="3"/>
      <c r="AO22" s="3"/>
      <c r="AP22" s="3"/>
      <c r="AQ22" s="3"/>
      <c r="AR22" s="3"/>
      <c r="AS22" s="3"/>
    </row>
    <row r="23" spans="1:45" ht="15" thickBot="1" x14ac:dyDescent="0.4">
      <c r="A23" s="3"/>
      <c r="B23" s="6">
        <v>3</v>
      </c>
      <c r="C23" s="7" t="s">
        <v>9</v>
      </c>
      <c r="D23" s="3"/>
      <c r="E23" s="40" t="s">
        <v>26</v>
      </c>
      <c r="F23" s="41"/>
      <c r="G23" s="41"/>
      <c r="H23" s="42"/>
      <c r="I23" s="3"/>
      <c r="J23" s="6">
        <v>3</v>
      </c>
      <c r="K23" s="7" t="s">
        <v>9</v>
      </c>
      <c r="L23" s="3"/>
      <c r="M23" s="40" t="s">
        <v>26</v>
      </c>
      <c r="N23" s="41"/>
      <c r="O23" s="41"/>
      <c r="P23" s="42"/>
      <c r="Q23" s="3"/>
      <c r="R23" s="6">
        <v>3</v>
      </c>
      <c r="S23" s="7" t="s">
        <v>9</v>
      </c>
      <c r="T23" s="3"/>
      <c r="U23" s="40" t="s">
        <v>26</v>
      </c>
      <c r="V23" s="41"/>
      <c r="W23" s="41"/>
      <c r="X23" s="42"/>
      <c r="Y23" s="3"/>
      <c r="Z23" s="6">
        <v>3</v>
      </c>
      <c r="AA23" s="7" t="s">
        <v>9</v>
      </c>
      <c r="AB23" s="3"/>
      <c r="AC23" s="12" t="s">
        <v>26</v>
      </c>
      <c r="AD23" s="13"/>
      <c r="AE23" s="41"/>
      <c r="AF23" s="42"/>
      <c r="AG23" s="3"/>
      <c r="AH23" s="31">
        <v>2</v>
      </c>
      <c r="AI23" s="26" t="s">
        <v>23</v>
      </c>
      <c r="AJ23" s="28"/>
      <c r="AK23" s="3"/>
      <c r="AL23" s="20">
        <v>6400</v>
      </c>
      <c r="AM23" s="7" t="s">
        <v>1</v>
      </c>
      <c r="AN23" s="3"/>
      <c r="AO23" s="3"/>
      <c r="AP23" s="3"/>
      <c r="AQ23" s="3"/>
      <c r="AR23" s="3"/>
      <c r="AS23" s="3"/>
    </row>
    <row r="24" spans="1:45" ht="15" thickBot="1" x14ac:dyDescent="0.4">
      <c r="A24" s="3"/>
      <c r="B24" s="8">
        <f>B23*8*3600</f>
        <v>86400</v>
      </c>
      <c r="C24" s="7" t="s">
        <v>8</v>
      </c>
      <c r="D24" s="3"/>
      <c r="E24" s="32">
        <f>E22</f>
        <v>10000</v>
      </c>
      <c r="F24" s="1" t="s">
        <v>27</v>
      </c>
      <c r="G24" s="35">
        <f>$AI$13</f>
        <v>60</v>
      </c>
      <c r="H24" s="7" t="s">
        <v>3</v>
      </c>
      <c r="I24" s="3"/>
      <c r="J24" s="8">
        <f>J23*8*3600</f>
        <v>86400</v>
      </c>
      <c r="K24" s="7" t="s">
        <v>8</v>
      </c>
      <c r="L24" s="3"/>
      <c r="M24" s="32">
        <f>M22</f>
        <v>10000</v>
      </c>
      <c r="N24" s="1" t="s">
        <v>27</v>
      </c>
      <c r="O24" s="35">
        <f>$AI$13</f>
        <v>60</v>
      </c>
      <c r="P24" s="7" t="s">
        <v>3</v>
      </c>
      <c r="Q24" s="3"/>
      <c r="R24" s="8">
        <f>R23*8*3600</f>
        <v>86400</v>
      </c>
      <c r="S24" s="7" t="s">
        <v>8</v>
      </c>
      <c r="T24" s="3"/>
      <c r="U24" s="32">
        <f>U22</f>
        <v>10000</v>
      </c>
      <c r="V24" s="1" t="s">
        <v>27</v>
      </c>
      <c r="W24" s="35">
        <f>$AI$13</f>
        <v>60</v>
      </c>
      <c r="X24" s="7" t="s">
        <v>3</v>
      </c>
      <c r="Y24" s="3"/>
      <c r="Z24" s="8">
        <f>Z23*8*3600</f>
        <v>86400</v>
      </c>
      <c r="AA24" s="7" t="s">
        <v>8</v>
      </c>
      <c r="AB24" s="3"/>
      <c r="AC24" s="32">
        <f>AC22</f>
        <v>10000</v>
      </c>
      <c r="AD24" s="1" t="s">
        <v>27</v>
      </c>
      <c r="AE24" s="35">
        <f>$AI$13</f>
        <v>60</v>
      </c>
      <c r="AF24" s="7" t="s">
        <v>3</v>
      </c>
      <c r="AG24" s="3"/>
      <c r="AH24" s="29">
        <f>AL24/20</f>
        <v>920</v>
      </c>
      <c r="AI24" s="23" t="s">
        <v>21</v>
      </c>
      <c r="AJ24" s="28"/>
      <c r="AK24" s="4" t="s">
        <v>22</v>
      </c>
      <c r="AL24" s="21">
        <f>AL22+AL23</f>
        <v>18400</v>
      </c>
      <c r="AM24" s="10" t="s">
        <v>20</v>
      </c>
      <c r="AN24" s="3"/>
      <c r="AO24" s="3"/>
      <c r="AP24" s="3"/>
      <c r="AQ24" s="3"/>
      <c r="AR24" s="3"/>
      <c r="AS24" s="3"/>
    </row>
    <row r="25" spans="1:45" x14ac:dyDescent="0.35">
      <c r="A25" s="3"/>
      <c r="B25" s="6">
        <v>75</v>
      </c>
      <c r="C25" s="7" t="s">
        <v>13</v>
      </c>
      <c r="D25" s="3"/>
      <c r="E25" s="33">
        <f>E24*G24/3600</f>
        <v>166.66666666666666</v>
      </c>
      <c r="F25" s="1" t="s">
        <v>5</v>
      </c>
      <c r="G25" s="1"/>
      <c r="H25" s="7"/>
      <c r="I25" s="3"/>
      <c r="J25" s="6">
        <v>75</v>
      </c>
      <c r="K25" s="7" t="s">
        <v>13</v>
      </c>
      <c r="L25" s="3"/>
      <c r="M25" s="33">
        <f>M24*O24/3600</f>
        <v>166.66666666666666</v>
      </c>
      <c r="N25" s="1" t="s">
        <v>5</v>
      </c>
      <c r="O25" s="1"/>
      <c r="P25" s="7"/>
      <c r="Q25" s="3"/>
      <c r="R25" s="6">
        <v>75</v>
      </c>
      <c r="S25" s="7" t="s">
        <v>13</v>
      </c>
      <c r="T25" s="3"/>
      <c r="U25" s="33">
        <f>U24*W24/3600</f>
        <v>166.66666666666666</v>
      </c>
      <c r="V25" s="1" t="s">
        <v>5</v>
      </c>
      <c r="W25" s="1"/>
      <c r="X25" s="7"/>
      <c r="Y25" s="3"/>
      <c r="Z25" s="6">
        <v>75</v>
      </c>
      <c r="AA25" s="7" t="s">
        <v>13</v>
      </c>
      <c r="AB25" s="3"/>
      <c r="AC25" s="33">
        <f>AC24*AE24/3600</f>
        <v>166.66666666666666</v>
      </c>
      <c r="AD25" s="1" t="s">
        <v>5</v>
      </c>
      <c r="AE25" s="1"/>
      <c r="AF25" s="7"/>
      <c r="AG25" s="3"/>
      <c r="AH25" s="27"/>
      <c r="AI25" s="23"/>
      <c r="AJ25" s="28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5" thickBot="1" x14ac:dyDescent="0.4">
      <c r="A26" s="3"/>
      <c r="B26" s="8">
        <f>B24-(B25*60*B23)</f>
        <v>72900</v>
      </c>
      <c r="C26" s="7" t="s">
        <v>6</v>
      </c>
      <c r="D26" s="3"/>
      <c r="E26" s="34">
        <f>E25/($AH$7*8)</f>
        <v>10.416666666666666</v>
      </c>
      <c r="F26" s="17" t="s">
        <v>28</v>
      </c>
      <c r="G26" s="17"/>
      <c r="H26" s="10"/>
      <c r="I26" s="3"/>
      <c r="J26" s="8">
        <f>J24-(J25*60*J23)</f>
        <v>72900</v>
      </c>
      <c r="K26" s="7" t="s">
        <v>6</v>
      </c>
      <c r="L26" s="3"/>
      <c r="M26" s="34">
        <f>M25/($AH$7*8)</f>
        <v>10.416666666666666</v>
      </c>
      <c r="N26" s="17" t="s">
        <v>28</v>
      </c>
      <c r="O26" s="17"/>
      <c r="P26" s="10"/>
      <c r="Q26" s="3"/>
      <c r="R26" s="8">
        <f>R24-(R25*60*R23)</f>
        <v>72900</v>
      </c>
      <c r="S26" s="7" t="s">
        <v>6</v>
      </c>
      <c r="T26" s="3"/>
      <c r="U26" s="34">
        <f>U25/($AH$7*8)</f>
        <v>10.416666666666666</v>
      </c>
      <c r="V26" s="17" t="s">
        <v>28</v>
      </c>
      <c r="W26" s="17"/>
      <c r="X26" s="10"/>
      <c r="Y26" s="3"/>
      <c r="Z26" s="8">
        <f>Z24-(Z25*60*Z23)</f>
        <v>72900</v>
      </c>
      <c r="AA26" s="7" t="s">
        <v>6</v>
      </c>
      <c r="AB26" s="3"/>
      <c r="AC26" s="34">
        <f>AC25/($AH$7*8)</f>
        <v>10.416666666666666</v>
      </c>
      <c r="AD26" s="17" t="s">
        <v>28</v>
      </c>
      <c r="AE26" s="17"/>
      <c r="AF26" s="10"/>
      <c r="AG26" s="3"/>
      <c r="AH26" s="74" t="s">
        <v>2</v>
      </c>
      <c r="AI26" s="25">
        <f>AH23*8*3600</f>
        <v>57600</v>
      </c>
      <c r="AJ26" s="28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35">
      <c r="A27" s="3"/>
      <c r="B27" s="6">
        <v>60</v>
      </c>
      <c r="C27" s="7" t="s">
        <v>10</v>
      </c>
      <c r="D27" s="3"/>
      <c r="E27" s="32">
        <f>E24</f>
        <v>10000</v>
      </c>
      <c r="F27" s="2" t="s">
        <v>27</v>
      </c>
      <c r="G27" s="50">
        <f>J22</f>
        <v>39</v>
      </c>
      <c r="H27" s="7" t="s">
        <v>3</v>
      </c>
      <c r="I27" s="3"/>
      <c r="J27" s="6">
        <v>60</v>
      </c>
      <c r="K27" s="7" t="s">
        <v>10</v>
      </c>
      <c r="L27" s="3"/>
      <c r="M27" s="32">
        <f>M24</f>
        <v>10000</v>
      </c>
      <c r="N27" s="2" t="s">
        <v>27</v>
      </c>
      <c r="O27" s="43">
        <f>R22</f>
        <v>12</v>
      </c>
      <c r="P27" s="7" t="s">
        <v>3</v>
      </c>
      <c r="Q27" s="3"/>
      <c r="R27" s="6">
        <v>60</v>
      </c>
      <c r="S27" s="7" t="s">
        <v>10</v>
      </c>
      <c r="T27" s="3"/>
      <c r="U27" s="32">
        <f>U24</f>
        <v>10000</v>
      </c>
      <c r="V27" s="2" t="s">
        <v>27</v>
      </c>
      <c r="W27" s="46">
        <f>Z22</f>
        <v>63</v>
      </c>
      <c r="X27" s="7" t="s">
        <v>3</v>
      </c>
      <c r="Y27" s="3"/>
      <c r="Z27" s="6">
        <v>60</v>
      </c>
      <c r="AA27" s="7" t="s">
        <v>10</v>
      </c>
      <c r="AB27" s="3"/>
      <c r="AG27" s="3"/>
      <c r="AH27" s="75"/>
      <c r="AI27" s="24">
        <f>AH24</f>
        <v>920</v>
      </c>
      <c r="AJ27" s="28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35">
      <c r="A28" s="3"/>
      <c r="B28" s="6">
        <v>2</v>
      </c>
      <c r="C28" s="7" t="s">
        <v>12</v>
      </c>
      <c r="D28" s="3"/>
      <c r="E28" s="51">
        <f>E27*G27/3600</f>
        <v>108.33333333333333</v>
      </c>
      <c r="F28" s="1" t="s">
        <v>5</v>
      </c>
      <c r="G28" s="1"/>
      <c r="H28" s="7"/>
      <c r="I28" s="3"/>
      <c r="J28" s="6">
        <v>2</v>
      </c>
      <c r="K28" s="7" t="s">
        <v>12</v>
      </c>
      <c r="L28" s="3"/>
      <c r="M28" s="44">
        <f>M27*O27/3600</f>
        <v>33.333333333333336</v>
      </c>
      <c r="N28" s="1" t="s">
        <v>5</v>
      </c>
      <c r="O28" s="1"/>
      <c r="P28" s="7"/>
      <c r="Q28" s="3"/>
      <c r="R28" s="6">
        <v>2</v>
      </c>
      <c r="S28" s="7" t="s">
        <v>12</v>
      </c>
      <c r="T28" s="3"/>
      <c r="U28" s="47">
        <f>U27*W27/3600</f>
        <v>175</v>
      </c>
      <c r="V28" s="1" t="s">
        <v>5</v>
      </c>
      <c r="W28" s="1"/>
      <c r="X28" s="7"/>
      <c r="Y28" s="3"/>
      <c r="Z28" s="6">
        <v>2</v>
      </c>
      <c r="AA28" s="7" t="s">
        <v>12</v>
      </c>
      <c r="AB28" s="3"/>
      <c r="AG28" s="3"/>
      <c r="AH28" s="27"/>
      <c r="AI28" s="23"/>
      <c r="AJ28" s="28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5" thickBot="1" x14ac:dyDescent="0.4">
      <c r="A29" s="3"/>
      <c r="B29" s="9">
        <f>B26-(B28*B27*60*B23)</f>
        <v>51300</v>
      </c>
      <c r="C29" s="10" t="s">
        <v>11</v>
      </c>
      <c r="D29" s="3"/>
      <c r="E29" s="52">
        <f>E28/(J23*8)</f>
        <v>4.5138888888888884</v>
      </c>
      <c r="F29" s="16" t="s">
        <v>28</v>
      </c>
      <c r="G29" s="17"/>
      <c r="H29" s="10"/>
      <c r="I29" s="3"/>
      <c r="J29" s="9">
        <f>J26-(J28*J27*60*J23)</f>
        <v>51300</v>
      </c>
      <c r="K29" s="10" t="s">
        <v>11</v>
      </c>
      <c r="L29" s="3"/>
      <c r="M29" s="45">
        <f>M28/(R23*8)</f>
        <v>1.3888888888888891</v>
      </c>
      <c r="N29" s="16" t="s">
        <v>28</v>
      </c>
      <c r="O29" s="17"/>
      <c r="P29" s="10"/>
      <c r="Q29" s="3"/>
      <c r="R29" s="9">
        <f>R26-(R28*R27*60*R23)</f>
        <v>51300</v>
      </c>
      <c r="S29" s="10" t="s">
        <v>11</v>
      </c>
      <c r="T29" s="3"/>
      <c r="U29" s="48">
        <f>U28/(Z23*8)</f>
        <v>7.291666666666667</v>
      </c>
      <c r="V29" s="16" t="s">
        <v>28</v>
      </c>
      <c r="W29" s="17"/>
      <c r="X29" s="10"/>
      <c r="Y29" s="3"/>
      <c r="Z29" s="9">
        <f>Z26-(Z28*Z27*60*Z23)</f>
        <v>51300</v>
      </c>
      <c r="AA29" s="10" t="s">
        <v>11</v>
      </c>
      <c r="AB29" s="3"/>
      <c r="AG29" s="3"/>
      <c r="AH29" s="5" t="s">
        <v>24</v>
      </c>
      <c r="AI29" s="36">
        <v>600</v>
      </c>
      <c r="AJ29" s="30" t="s">
        <v>3</v>
      </c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5" thickBot="1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21.5" thickBot="1" x14ac:dyDescent="0.55000000000000004">
      <c r="A33" s="3"/>
      <c r="B33" s="22"/>
      <c r="C33" s="22"/>
      <c r="D33" s="55"/>
      <c r="E33" s="67">
        <f>E26</f>
        <v>10.416666666666666</v>
      </c>
      <c r="F33" s="68">
        <f>E29</f>
        <v>4.5138888888888884</v>
      </c>
      <c r="G33" s="55" t="s">
        <v>28</v>
      </c>
      <c r="H33" s="55"/>
      <c r="I33" s="55"/>
      <c r="J33" s="22"/>
      <c r="K33" s="22"/>
      <c r="L33" s="55"/>
      <c r="M33" s="67">
        <f>M26</f>
        <v>10.416666666666666</v>
      </c>
      <c r="N33" s="68">
        <f>M29</f>
        <v>1.3888888888888891</v>
      </c>
      <c r="O33" s="55" t="s">
        <v>28</v>
      </c>
      <c r="P33" s="55"/>
      <c r="Q33" s="55"/>
      <c r="R33" s="22"/>
      <c r="S33" s="22"/>
      <c r="T33" s="55"/>
      <c r="U33" s="67">
        <f>U26</f>
        <v>10.416666666666666</v>
      </c>
      <c r="V33" s="68">
        <f>U29</f>
        <v>7.291666666666667</v>
      </c>
      <c r="W33" s="55" t="s">
        <v>28</v>
      </c>
      <c r="X33" s="55"/>
      <c r="Y33" s="55"/>
      <c r="Z33" s="22"/>
      <c r="AA33" s="22"/>
      <c r="AB33" s="55"/>
      <c r="AC33" s="67">
        <f>AC26</f>
        <v>10.416666666666666</v>
      </c>
      <c r="AD33" s="55"/>
      <c r="AE33" s="55" t="s">
        <v>28</v>
      </c>
      <c r="AF33" s="55"/>
      <c r="AG33" s="55"/>
      <c r="AH33" s="59" t="s">
        <v>30</v>
      </c>
      <c r="AI33" s="82">
        <f>E33+M33+U33+AC33</f>
        <v>41.666666666666664</v>
      </c>
      <c r="AJ33" s="60" t="s">
        <v>4</v>
      </c>
      <c r="AK33" s="65">
        <f>F33+N33+V33+AC33</f>
        <v>23.611111111111111</v>
      </c>
      <c r="AL33" s="63" t="s">
        <v>28</v>
      </c>
      <c r="AM33" s="3"/>
      <c r="AN33" s="3"/>
      <c r="AO33" s="3"/>
      <c r="AP33" s="3"/>
      <c r="AQ33" s="3"/>
      <c r="AR33" s="3"/>
      <c r="AS33" s="3"/>
    </row>
    <row r="34" spans="1:45" ht="22" thickTop="1" thickBot="1" x14ac:dyDescent="0.55000000000000004">
      <c r="A34" s="3"/>
      <c r="B34" s="56">
        <f>B22</f>
        <v>5</v>
      </c>
      <c r="C34" s="57" t="s">
        <v>3</v>
      </c>
      <c r="D34" s="22"/>
      <c r="E34" s="22"/>
      <c r="F34" s="22"/>
      <c r="G34" s="22"/>
      <c r="H34" s="22"/>
      <c r="I34" s="54"/>
      <c r="J34" s="58">
        <f>J22</f>
        <v>39</v>
      </c>
      <c r="K34" s="57" t="s">
        <v>3</v>
      </c>
      <c r="L34" s="22"/>
      <c r="M34" s="22"/>
      <c r="N34" s="22"/>
      <c r="O34" s="22"/>
      <c r="P34" s="22"/>
      <c r="Q34" s="54"/>
      <c r="R34" s="58">
        <f>R22</f>
        <v>12</v>
      </c>
      <c r="S34" s="57" t="s">
        <v>3</v>
      </c>
      <c r="T34" s="22"/>
      <c r="U34" s="22"/>
      <c r="V34" s="22"/>
      <c r="W34" s="22"/>
      <c r="X34" s="22"/>
      <c r="Y34" s="54"/>
      <c r="Z34" s="58">
        <v>50</v>
      </c>
      <c r="AA34" s="57" t="s">
        <v>3</v>
      </c>
      <c r="AB34" s="22"/>
      <c r="AC34" s="22"/>
      <c r="AD34" s="22"/>
      <c r="AE34" s="22"/>
      <c r="AF34" s="22"/>
      <c r="AG34" s="22"/>
      <c r="AH34" s="61" t="s">
        <v>31</v>
      </c>
      <c r="AI34" s="64">
        <f>B34+J34+R34+Z34</f>
        <v>106</v>
      </c>
      <c r="AJ34" s="53" t="s">
        <v>3</v>
      </c>
      <c r="AK34" s="53"/>
      <c r="AL34" s="62"/>
      <c r="AM34" s="3"/>
      <c r="AN34" s="3"/>
      <c r="AO34" s="3"/>
      <c r="AP34" s="3"/>
      <c r="AQ34" s="3"/>
      <c r="AR34" s="3"/>
      <c r="AS34" s="3"/>
    </row>
    <row r="35" spans="1:45" ht="15" thickTop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</sheetData>
  <sheetProtection algorithmName="SHA-512" hashValue="WnrSlP6lfpA7R0Ou5aS+CJs+BXC02ekQcYLAnIIL6sT4dsQ/190rNOmgd/UY9m/oqeFlOW8Q+KD9NCdYA6FLlA==" saltValue="e6xGlP/aEKVomqdHKJSJ0g==" spinCount="100000" sheet="1" objects="1" scenarios="1" selectLockedCells="1"/>
  <mergeCells count="14">
    <mergeCell ref="AL21:AM21"/>
    <mergeCell ref="AH26:AH27"/>
    <mergeCell ref="B21:C21"/>
    <mergeCell ref="J21:K21"/>
    <mergeCell ref="R21:S21"/>
    <mergeCell ref="Z21:AA21"/>
    <mergeCell ref="AH21:AJ21"/>
    <mergeCell ref="B5:C5"/>
    <mergeCell ref="J5:K5"/>
    <mergeCell ref="AL5:AM5"/>
    <mergeCell ref="AH10:AH11"/>
    <mergeCell ref="AH5:AJ5"/>
    <mergeCell ref="R5:S5"/>
    <mergeCell ref="Z5:AA5"/>
  </mergeCells>
  <hyperlinks>
    <hyperlink ref="B2" r:id="rId1" xr:uid="{F2E58175-4363-410E-9277-046C6B547201}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VS_SIM</vt:lpstr>
    </vt:vector>
  </TitlesOfParts>
  <Company>Hochschule Karlsruhe - Technik und 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Langer</dc:creator>
  <cp:lastModifiedBy>LABE0001</cp:lastModifiedBy>
  <dcterms:created xsi:type="dcterms:W3CDTF">2019-02-04T14:19:46Z</dcterms:created>
  <dcterms:modified xsi:type="dcterms:W3CDTF">2025-09-24T08:12:21Z</dcterms:modified>
</cp:coreProperties>
</file>